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Решения Совета об исполнении б-та\Исполнение 2021г\Публичные слушания\"/>
    </mc:Choice>
  </mc:AlternateContent>
  <bookViews>
    <workbookView xWindow="0" yWindow="0" windowWidth="28800" windowHeight="12435"/>
  </bookViews>
  <sheets>
    <sheet name="01.01.2021 исполнение доход" sheetId="2" r:id="rId1"/>
  </sheets>
  <definedNames>
    <definedName name="_xlnm.Print_Titles" localSheetId="0">'01.01.2021 исполнение доход'!$3:$5</definedName>
  </definedNames>
  <calcPr calcId="152511"/>
</workbook>
</file>

<file path=xl/calcChain.xml><?xml version="1.0" encoding="utf-8"?>
<calcChain xmlns="http://schemas.openxmlformats.org/spreadsheetml/2006/main">
  <c r="E23" i="2" l="1"/>
  <c r="G23" i="2"/>
  <c r="D8" i="2" l="1"/>
  <c r="E17" i="2"/>
  <c r="G17" i="2"/>
  <c r="E34" i="2" l="1"/>
  <c r="G34" i="2"/>
  <c r="F31" i="2" l="1"/>
  <c r="F32" i="2"/>
  <c r="H9" i="2" l="1"/>
  <c r="H10" i="2"/>
  <c r="H11" i="2"/>
  <c r="H12" i="2"/>
  <c r="H13" i="2"/>
  <c r="H14" i="2"/>
  <c r="H15" i="2"/>
  <c r="H16" i="2"/>
  <c r="H19" i="2"/>
  <c r="H20" i="2"/>
  <c r="H21" i="2"/>
  <c r="H22" i="2"/>
  <c r="H24" i="2"/>
  <c r="H28" i="2"/>
  <c r="H29" i="2"/>
  <c r="H30" i="2"/>
  <c r="H31" i="2"/>
  <c r="H32" i="2"/>
  <c r="H33" i="2"/>
  <c r="F9" i="2"/>
  <c r="F10" i="2"/>
  <c r="F11" i="2"/>
  <c r="F12" i="2"/>
  <c r="F13" i="2"/>
  <c r="F14" i="2"/>
  <c r="F15" i="2"/>
  <c r="F16" i="2"/>
  <c r="F19" i="2"/>
  <c r="F20" i="2"/>
  <c r="F21" i="2"/>
  <c r="F22" i="2"/>
  <c r="F24" i="2"/>
  <c r="F28" i="2"/>
  <c r="F29" i="2"/>
  <c r="F30" i="2"/>
  <c r="F33" i="2"/>
  <c r="E12" i="2"/>
  <c r="G12" i="2"/>
  <c r="C8" i="2"/>
  <c r="B8" i="2"/>
  <c r="G35" i="2"/>
  <c r="E35" i="2"/>
  <c r="G33" i="2"/>
  <c r="E33" i="2"/>
  <c r="G32" i="2"/>
  <c r="E32" i="2"/>
  <c r="G31" i="2"/>
  <c r="E31" i="2"/>
  <c r="G30" i="2"/>
  <c r="E30" i="2"/>
  <c r="G29" i="2"/>
  <c r="E29" i="2"/>
  <c r="G28" i="2"/>
  <c r="E28" i="2"/>
  <c r="D26" i="2"/>
  <c r="C26" i="2"/>
  <c r="B26" i="2"/>
  <c r="G25" i="2"/>
  <c r="E25" i="2"/>
  <c r="G24" i="2"/>
  <c r="E24" i="2"/>
  <c r="G22" i="2"/>
  <c r="E22" i="2"/>
  <c r="G21" i="2"/>
  <c r="E21" i="2"/>
  <c r="G20" i="2"/>
  <c r="E20" i="2"/>
  <c r="G19" i="2"/>
  <c r="E19" i="2"/>
  <c r="D18" i="2"/>
  <c r="C18" i="2"/>
  <c r="B18" i="2"/>
  <c r="G16" i="2"/>
  <c r="E16" i="2"/>
  <c r="G15" i="2"/>
  <c r="E15" i="2"/>
  <c r="G14" i="2"/>
  <c r="E14" i="2"/>
  <c r="G13" i="2"/>
  <c r="E13" i="2"/>
  <c r="G11" i="2"/>
  <c r="E11" i="2"/>
  <c r="G10" i="2"/>
  <c r="E10" i="2"/>
  <c r="G9" i="2"/>
  <c r="E9" i="2"/>
  <c r="H18" i="2" l="1"/>
  <c r="F8" i="2"/>
  <c r="H26" i="2"/>
  <c r="F26" i="2"/>
  <c r="H8" i="2"/>
  <c r="F18" i="2"/>
  <c r="G26" i="2"/>
  <c r="D6" i="2"/>
  <c r="C6" i="2"/>
  <c r="C36" i="2" s="1"/>
  <c r="B6" i="2"/>
  <c r="B36" i="2" s="1"/>
  <c r="E18" i="2"/>
  <c r="E8" i="2"/>
  <c r="G18" i="2"/>
  <c r="G8" i="2"/>
  <c r="E26" i="2"/>
  <c r="F6" i="2" l="1"/>
  <c r="H6" i="2"/>
  <c r="E6" i="2"/>
  <c r="D36" i="2"/>
  <c r="G6" i="2"/>
  <c r="H36" i="2" l="1"/>
  <c r="F36" i="2"/>
  <c r="E36" i="2"/>
  <c r="G36" i="2"/>
</calcChain>
</file>

<file path=xl/sharedStrings.xml><?xml version="1.0" encoding="utf-8"?>
<sst xmlns="http://schemas.openxmlformats.org/spreadsheetml/2006/main" count="70" uniqueCount="58">
  <si>
    <t>Наименование  показателя</t>
  </si>
  <si>
    <t>НАЛОГОВЫЕ И НЕНАЛОГОВЫЕ ДОХОДЫ</t>
  </si>
  <si>
    <t>НАЛОГОВЫЕ ДОХОДЫ</t>
  </si>
  <si>
    <t>Налог на доходы физических лиц</t>
  </si>
  <si>
    <t>рост налоговой базы</t>
  </si>
  <si>
    <t>Доходы от уплаты акцизов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</si>
  <si>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</si>
  <si>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Земельный налог</t>
  </si>
  <si>
    <t>Налоги, сборы и регулярные платежи за пользование природными ресурсами</t>
  </si>
  <si>
    <t>увеличение количества объектов налогообложения</t>
  </si>
  <si>
    <t>Государственная пошлина</t>
  </si>
  <si>
    <t xml:space="preserve"> -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</si>
  <si>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</si>
  <si>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</si>
  <si>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</si>
  <si>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</si>
  <si>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выкуп носит заявительный и нерегулярный характер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</si>
  <si>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</si>
  <si>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</si>
  <si>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</si>
  <si>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</si>
  <si>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</si>
  <si>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</si>
  <si>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Иные 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</si>
  <si>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</si>
  <si>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</si>
  <si>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>(млн руб.)</t>
  </si>
  <si>
    <t xml:space="preserve">от  утвержденного бюджета в абсолютном выражении                          </t>
  </si>
  <si>
    <t xml:space="preserve">% исполнения бюджета                   </t>
  </si>
  <si>
    <t xml:space="preserve">от уточненного                 плана в абсолютном выражении                          </t>
  </si>
  <si>
    <t>Налоги на совокупный доход, всего</t>
  </si>
  <si>
    <t>в том числе налог, взимаемый в связи с прменением упрощенной системы налогообложения</t>
  </si>
  <si>
    <t>Отклонение фактического исполнения бюджета от плановых назначений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</si>
  <si>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</si>
  <si>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 прошлых лет</t>
  </si>
  <si>
    <t>реализация соглашения о финансовом участии заинтересованных лиц в благоустройстве дворовой территории в рамках муниципальной программы "Формирование комфортной городской среды на территории муниципального образования "город Оренбург" на 2018-2022 годы"</t>
  </si>
  <si>
    <t>поступления в рамках достигнутых договоренностей, пожертвования носят добровольный характер</t>
  </si>
  <si>
    <t xml:space="preserve">безвозмездные поступления от других бюджетов бюджетной системы Российской Федерации  </t>
  </si>
  <si>
    <r>
      <t>5</t>
    </r>
    <r>
      <rPr>
        <sz val="11"/>
        <rFont val="Times New Roman"/>
        <family val="1"/>
        <charset val="204"/>
      </rPr>
      <t xml:space="preserve">                                                         (гр.4 - гр.2) </t>
    </r>
  </si>
  <si>
    <r>
      <t>6</t>
    </r>
    <r>
      <rPr>
        <sz val="11"/>
        <rFont val="Times New Roman"/>
        <family val="1"/>
        <charset val="204"/>
      </rPr>
      <t xml:space="preserve">                                                                            (гр.4/ гр.2)</t>
    </r>
  </si>
  <si>
    <r>
      <t xml:space="preserve">7                                                    </t>
    </r>
    <r>
      <rPr>
        <sz val="11"/>
        <rFont val="Times New Roman"/>
        <family val="1"/>
        <charset val="204"/>
      </rPr>
      <t>(гр.4 - гр.3)</t>
    </r>
  </si>
  <si>
    <r>
      <t>8</t>
    </r>
    <r>
      <rPr>
        <sz val="11"/>
        <rFont val="Times New Roman"/>
        <family val="1"/>
        <charset val="204"/>
      </rPr>
      <t xml:space="preserve">                                                         (гр.4/ гр.3)</t>
    </r>
  </si>
  <si>
    <r>
      <t xml:space="preserve">9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(гр.4/ гр.2)</t>
    </r>
  </si>
  <si>
    <t>в том числе:</t>
  </si>
  <si>
    <t>ВСЕГО ДОХОДОВ</t>
  </si>
  <si>
    <t>Сведения об исполнении бюджета города Оренбурга по доходам за 2021 год</t>
  </si>
  <si>
    <t>Утвержденный  бюджет                                    по доходам на 2021 год</t>
  </si>
  <si>
    <t>Уточненный бюджет                                                               по доходам на 2021 год</t>
  </si>
  <si>
    <t>Фактическое исполнение бюджета за 2021 год</t>
  </si>
  <si>
    <r>
      <t xml:space="preserve">причины отклонения фактического исполнения от утвержденного бюджета на 2021 год по доходам,                                                                                                                                                                  где отклонения составили </t>
    </r>
    <r>
      <rPr>
        <sz val="12"/>
        <color rgb="FFC00000"/>
        <rFont val="Times New Roman"/>
        <family val="1"/>
        <charset val="204"/>
      </rPr>
      <t>на 5 процентов и более</t>
    </r>
  </si>
  <si>
    <t>Иные</t>
  </si>
  <si>
    <t>х</t>
  </si>
  <si>
    <t>Административные платежи,сборы</t>
  </si>
  <si>
    <t>Доходы от оказания платных услуг  компенсации затрат государства</t>
  </si>
  <si>
    <t>увеличение  компенсации затрат бюджета</t>
  </si>
  <si>
    <t>улучшение качества администрирования, погашение задолженности</t>
  </si>
  <si>
    <t>улучшение администрирования доходов от денежных взысканий (штрафов)</t>
  </si>
  <si>
    <t>снижение кадастровой стоимости объектов недвижимого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</si>
</sst>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name val="Arial Cyr"/>
      <charset val="204"/>
    </font>
    <font>
      <sz val="1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43" fontId="2" fillId="0" borderId="0" applyFont="0" applyFill="0" applyBorder="0" applyAlignment="0" applyProtection="0"/>
    <xf numFmtId="0" fontId="1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0" fillId="0" borderId="0"/>
    <xf numFmtId="0" fontId="10" fillId="0" borderId="0"/>
    <xf numFmtId="0" fontId="10" fillId="0" borderId="0"/>
  </cellStyleXfs>
  <cellXfs count="58">
    <xf numFmtId="0" fontId="0" fillId="0" borderId="0" xfId="0"/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49" fontId="4" fillId="2" borderId="0" xfId="0" applyNumberFormat="1" applyFont="1" applyFill="1" applyAlignment="1">
      <alignment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12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3" fontId="5" fillId="0" borderId="0" xfId="0" applyNumberFormat="1" applyFont="1" applyBorder="1" applyAlignment="1">
      <alignment horizontal="justify" vertical="center" wrapText="1"/>
    </xf>
    <xf numFmtId="0" fontId="4" fillId="0" borderId="0" xfId="0" applyFont="1" applyBorder="1" applyAlignment="1">
      <alignment vertical="center" wrapText="1"/>
    </xf>
    <xf numFmtId="3" fontId="13" fillId="0" borderId="0" xfId="0" applyNumberFormat="1" applyFont="1" applyBorder="1" applyAlignment="1">
      <alignment horizontal="justify" vertical="center" wrapText="1"/>
    </xf>
    <xf numFmtId="3" fontId="8" fillId="0" borderId="0" xfId="0" applyNumberFormat="1" applyFont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center" wrapText="1"/>
    </xf>
    <xf numFmtId="0" fontId="18" fillId="0" borderId="1" xfId="0" applyNumberFormat="1" applyFont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9" fontId="12" fillId="0" borderId="1" xfId="4" applyFont="1" applyBorder="1" applyAlignment="1">
      <alignment horizontal="right" vertical="center" wrapText="1"/>
    </xf>
    <xf numFmtId="3" fontId="18" fillId="0" borderId="1" xfId="0" applyNumberFormat="1" applyFont="1" applyBorder="1" applyAlignment="1">
      <alignment horizontal="left" vertical="center" wrapText="1"/>
    </xf>
    <xf numFmtId="0" fontId="19" fillId="0" borderId="1" xfId="0" applyNumberFormat="1" applyFont="1" applyBorder="1" applyAlignment="1">
      <alignment horizontal="left" vertical="center" wrapText="1"/>
    </xf>
    <xf numFmtId="164" fontId="20" fillId="0" borderId="1" xfId="1" applyNumberFormat="1" applyFont="1" applyBorder="1" applyAlignment="1">
      <alignment horizontal="right" vertical="center" wrapText="1"/>
    </xf>
    <xf numFmtId="164" fontId="20" fillId="0" borderId="1" xfId="2" applyNumberFormat="1" applyFont="1" applyBorder="1" applyAlignment="1">
      <alignment horizontal="right" vertical="center" wrapText="1"/>
    </xf>
    <xf numFmtId="164" fontId="20" fillId="0" borderId="1" xfId="5" applyNumberFormat="1" applyFont="1" applyBorder="1" applyAlignment="1">
      <alignment horizontal="right" vertical="center"/>
    </xf>
    <xf numFmtId="164" fontId="20" fillId="0" borderId="1" xfId="0" applyNumberFormat="1" applyFont="1" applyBorder="1" applyAlignment="1">
      <alignment horizontal="right" vertical="center" wrapText="1"/>
    </xf>
    <xf numFmtId="9" fontId="20" fillId="0" borderId="1" xfId="4" applyFont="1" applyBorder="1" applyAlignment="1">
      <alignment horizontal="right" vertical="center" wrapText="1"/>
    </xf>
    <xf numFmtId="3" fontId="19" fillId="0" borderId="1" xfId="0" applyNumberFormat="1" applyFont="1" applyBorder="1" applyAlignment="1">
      <alignment horizontal="justify" vertical="center" wrapText="1"/>
    </xf>
    <xf numFmtId="0" fontId="21" fillId="0" borderId="1" xfId="0" applyNumberFormat="1" applyFont="1" applyBorder="1" applyAlignment="1">
      <alignment horizontal="left" vertical="center" wrapText="1"/>
    </xf>
    <xf numFmtId="164" fontId="21" fillId="0" borderId="1" xfId="1" applyNumberFormat="1" applyFont="1" applyBorder="1" applyAlignment="1">
      <alignment horizontal="right" vertical="center" wrapText="1"/>
    </xf>
    <xf numFmtId="164" fontId="21" fillId="0" borderId="1" xfId="0" applyNumberFormat="1" applyFont="1" applyBorder="1" applyAlignment="1">
      <alignment horizontal="right" vertical="center" wrapText="1"/>
    </xf>
    <xf numFmtId="9" fontId="21" fillId="0" borderId="1" xfId="4" applyFont="1" applyBorder="1" applyAlignment="1">
      <alignment horizontal="right" vertical="center" wrapText="1"/>
    </xf>
    <xf numFmtId="3" fontId="22" fillId="0" borderId="1" xfId="0" applyNumberFormat="1" applyFont="1" applyBorder="1" applyAlignment="1">
      <alignment horizontal="justify" vertical="center" wrapText="1"/>
    </xf>
    <xf numFmtId="164" fontId="20" fillId="0" borderId="1" xfId="1" applyNumberFormat="1" applyFont="1" applyFill="1" applyBorder="1" applyAlignment="1">
      <alignment horizontal="right" vertical="center" wrapText="1"/>
    </xf>
    <xf numFmtId="3" fontId="18" fillId="0" borderId="1" xfId="0" applyNumberFormat="1" applyFont="1" applyBorder="1" applyAlignment="1">
      <alignment horizontal="justify" vertical="center" wrapText="1"/>
    </xf>
    <xf numFmtId="0" fontId="19" fillId="0" borderId="1" xfId="0" applyNumberFormat="1" applyFont="1" applyBorder="1" applyAlignment="1">
      <alignment horizontal="justify" vertical="center" wrapText="1"/>
    </xf>
    <xf numFmtId="3" fontId="19" fillId="0" borderId="1" xfId="0" applyNumberFormat="1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vertical="center" wrapText="1"/>
    </xf>
    <xf numFmtId="164" fontId="12" fillId="0" borderId="1" xfId="0" applyNumberFormat="1" applyFont="1" applyBorder="1" applyAlignment="1">
      <alignment vertical="center" wrapText="1"/>
    </xf>
    <xf numFmtId="3" fontId="19" fillId="0" borderId="2" xfId="0" applyNumberFormat="1" applyFont="1" applyBorder="1" applyAlignment="1">
      <alignment horizontal="left" vertical="center" wrapText="1"/>
    </xf>
    <xf numFmtId="3" fontId="19" fillId="0" borderId="4" xfId="0" applyNumberFormat="1" applyFont="1" applyBorder="1" applyAlignment="1">
      <alignment horizontal="left" vertical="center" wrapText="1"/>
    </xf>
    <xf numFmtId="3" fontId="19" fillId="0" borderId="5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8" fillId="0" borderId="6" xfId="0" applyNumberFormat="1" applyFont="1" applyBorder="1" applyAlignment="1">
      <alignment horizontal="left" vertical="center" wrapText="1"/>
    </xf>
    <xf numFmtId="0" fontId="18" fillId="0" borderId="7" xfId="0" applyNumberFormat="1" applyFont="1" applyBorder="1" applyAlignment="1">
      <alignment horizontal="left" vertical="center" wrapText="1"/>
    </xf>
    <xf numFmtId="0" fontId="18" fillId="0" borderId="8" xfId="0" applyNumberFormat="1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</cellXfs>
  <cellStyles count="10">
    <cellStyle name="Обычный" xfId="0" builtinId="0"/>
    <cellStyle name="Обычный 2" xfId="1"/>
    <cellStyle name="Обычный 2 2" xfId="6"/>
    <cellStyle name="Обычный 3" xfId="3"/>
    <cellStyle name="Обычный 3 2" xfId="9"/>
    <cellStyle name="Обычный 3 3" xfId="7"/>
    <cellStyle name="Обычный 4" xfId="8"/>
    <cellStyle name="Обычный 5" xfId="5"/>
    <cellStyle name="Процентный" xfId="4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="90" zoomScaleNormal="90" workbookViewId="0">
      <selection activeCell="I33" sqref="I33"/>
    </sheetView>
  </sheetViews>
  <sheetFormatPr defaultRowHeight="18" x14ac:dyDescent="0.2"/>
  <cols>
    <col min="1" max="1" width="71.28515625" style="1" customWidth="1"/>
    <col min="2" max="2" width="15.85546875" style="1" customWidth="1"/>
    <col min="3" max="3" width="13.85546875" style="1" customWidth="1"/>
    <col min="4" max="4" width="13.85546875" style="6" customWidth="1"/>
    <col min="5" max="5" width="14.85546875" style="6" customWidth="1"/>
    <col min="6" max="6" width="12" style="6" customWidth="1"/>
    <col min="7" max="7" width="14" style="6" customWidth="1"/>
    <col min="8" max="8" width="12" style="6" customWidth="1"/>
    <col min="9" max="9" width="69.85546875" style="6" customWidth="1"/>
    <col min="10" max="10" width="9.42578125" style="1" customWidth="1"/>
    <col min="11" max="16384" width="9.140625" style="1"/>
  </cols>
  <sheetData>
    <row r="1" spans="1:10" ht="28.5" customHeight="1" x14ac:dyDescent="0.2">
      <c r="A1" s="47" t="s">
        <v>45</v>
      </c>
      <c r="B1" s="47"/>
      <c r="C1" s="47"/>
      <c r="D1" s="47"/>
      <c r="E1" s="47"/>
      <c r="F1" s="47"/>
      <c r="G1" s="47"/>
      <c r="H1" s="47"/>
      <c r="I1" s="47"/>
    </row>
    <row r="2" spans="1:10" ht="16.5" customHeight="1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</row>
    <row r="3" spans="1:10" ht="26.25" customHeight="1" x14ac:dyDescent="0.2">
      <c r="A3" s="49" t="s">
        <v>0</v>
      </c>
      <c r="B3" s="49" t="s">
        <v>46</v>
      </c>
      <c r="C3" s="49" t="s">
        <v>47</v>
      </c>
      <c r="D3" s="50" t="s">
        <v>48</v>
      </c>
      <c r="E3" s="51" t="s">
        <v>32</v>
      </c>
      <c r="F3" s="51"/>
      <c r="G3" s="51"/>
      <c r="H3" s="51"/>
      <c r="I3" s="51"/>
    </row>
    <row r="4" spans="1:10" s="2" customFormat="1" ht="80.25" customHeight="1" x14ac:dyDescent="0.2">
      <c r="A4" s="49"/>
      <c r="B4" s="49"/>
      <c r="C4" s="49"/>
      <c r="D4" s="50"/>
      <c r="E4" s="9" t="s">
        <v>27</v>
      </c>
      <c r="F4" s="16" t="s">
        <v>28</v>
      </c>
      <c r="G4" s="9" t="s">
        <v>29</v>
      </c>
      <c r="H4" s="9" t="s">
        <v>28</v>
      </c>
      <c r="I4" s="17" t="s">
        <v>49</v>
      </c>
    </row>
    <row r="5" spans="1:10" s="2" customFormat="1" ht="30.75" x14ac:dyDescent="0.2">
      <c r="A5" s="18">
        <v>1</v>
      </c>
      <c r="B5" s="18">
        <v>2</v>
      </c>
      <c r="C5" s="18">
        <v>3</v>
      </c>
      <c r="D5" s="18">
        <v>4</v>
      </c>
      <c r="E5" s="3" t="s">
        <v>38</v>
      </c>
      <c r="F5" s="3" t="s">
        <v>39</v>
      </c>
      <c r="G5" s="3" t="s">
        <v>40</v>
      </c>
      <c r="H5" s="3" t="s">
        <v>41</v>
      </c>
      <c r="I5" s="3" t="s">
        <v>42</v>
      </c>
    </row>
    <row r="6" spans="1:10" s="4" customFormat="1" ht="20.25" x14ac:dyDescent="0.2">
      <c r="A6" s="20" t="s">
        <v>1</v>
      </c>
      <c r="B6" s="21">
        <f>SUM(B8,B18)</f>
        <v>6255.5999999999995</v>
      </c>
      <c r="C6" s="21">
        <f>SUM(C8,C18)</f>
        <v>6842.7999999999993</v>
      </c>
      <c r="D6" s="21">
        <f>SUM(D8,D18)</f>
        <v>7108.8000000000011</v>
      </c>
      <c r="E6" s="21">
        <f t="shared" ref="E6:E36" si="0">SUM(D6-B6)</f>
        <v>853.20000000000164</v>
      </c>
      <c r="F6" s="22">
        <f>SUM(D6/B6)</f>
        <v>1.1363897947439097</v>
      </c>
      <c r="G6" s="21">
        <f>SUM(D6-C6)</f>
        <v>266.00000000000182</v>
      </c>
      <c r="H6" s="22">
        <f>SUM(D6/C6)</f>
        <v>1.0388729759747475</v>
      </c>
      <c r="I6" s="23"/>
      <c r="J6" s="11"/>
    </row>
    <row r="7" spans="1:10" s="4" customFormat="1" ht="20.25" customHeight="1" x14ac:dyDescent="0.2">
      <c r="A7" s="52" t="s">
        <v>43</v>
      </c>
      <c r="B7" s="53"/>
      <c r="C7" s="53"/>
      <c r="D7" s="53"/>
      <c r="E7" s="53"/>
      <c r="F7" s="53"/>
      <c r="G7" s="53"/>
      <c r="H7" s="53"/>
      <c r="I7" s="54"/>
      <c r="J7" s="11"/>
    </row>
    <row r="8" spans="1:10" s="4" customFormat="1" ht="20.25" x14ac:dyDescent="0.2">
      <c r="A8" s="20" t="s">
        <v>2</v>
      </c>
      <c r="B8" s="8">
        <f>SUM(B9:B11,B13:B16)</f>
        <v>5686.4</v>
      </c>
      <c r="C8" s="8">
        <f>SUM(C9:C11,C13:C16)</f>
        <v>5986.6999999999989</v>
      </c>
      <c r="D8" s="8">
        <f>SUM(D9:D11,D13:D17)</f>
        <v>6091.1000000000013</v>
      </c>
      <c r="E8" s="21">
        <f t="shared" si="0"/>
        <v>404.70000000000164</v>
      </c>
      <c r="F8" s="22">
        <f t="shared" ref="F8:F36" si="1">SUM(D8/B8)</f>
        <v>1.0711698086662917</v>
      </c>
      <c r="G8" s="21">
        <f t="shared" ref="G8:G36" si="2">SUM(D8-C8)</f>
        <v>104.40000000000236</v>
      </c>
      <c r="H8" s="22">
        <f t="shared" ref="H8:H36" si="3">SUM(D8/C8)</f>
        <v>1.0174386556867727</v>
      </c>
      <c r="I8" s="23"/>
      <c r="J8" s="11"/>
    </row>
    <row r="9" spans="1:10" ht="20.25" x14ac:dyDescent="0.2">
      <c r="A9" s="24" t="s">
        <v>3</v>
      </c>
      <c r="B9" s="25">
        <v>2613.5</v>
      </c>
      <c r="C9" s="26">
        <v>2685.2</v>
      </c>
      <c r="D9" s="27">
        <v>2704.3</v>
      </c>
      <c r="E9" s="28">
        <f t="shared" si="0"/>
        <v>90.800000000000182</v>
      </c>
      <c r="F9" s="29">
        <f t="shared" si="1"/>
        <v>1.0347426822268988</v>
      </c>
      <c r="G9" s="28">
        <f t="shared" si="2"/>
        <v>19.100000000000364</v>
      </c>
      <c r="H9" s="29">
        <f t="shared" si="3"/>
        <v>1.0071130642037838</v>
      </c>
      <c r="I9" s="30"/>
      <c r="J9" s="12"/>
    </row>
    <row r="10" spans="1:10" ht="26.25" customHeight="1" x14ac:dyDescent="0.2">
      <c r="A10" s="24" t="s">
        <v>5</v>
      </c>
      <c r="B10" s="25">
        <v>54.3</v>
      </c>
      <c r="C10" s="25">
        <v>53.6</v>
      </c>
      <c r="D10" s="25">
        <v>54.6</v>
      </c>
      <c r="E10" s="28">
        <f t="shared" si="0"/>
        <v>0.30000000000000426</v>
      </c>
      <c r="F10" s="29">
        <f t="shared" si="1"/>
        <v>1.0055248618784531</v>
      </c>
      <c r="G10" s="28">
        <f t="shared" si="2"/>
        <v>1</v>
      </c>
      <c r="H10" s="29">
        <f t="shared" si="3"/>
        <v>1.0186567164179106</v>
      </c>
      <c r="I10" s="30"/>
      <c r="J10" s="13"/>
    </row>
    <row r="11" spans="1:10" ht="20.25" x14ac:dyDescent="0.2">
      <c r="A11" s="24" t="s">
        <v>30</v>
      </c>
      <c r="B11" s="25">
        <v>2143.6999999999998</v>
      </c>
      <c r="C11" s="25">
        <v>2373</v>
      </c>
      <c r="D11" s="25">
        <v>2434.1</v>
      </c>
      <c r="E11" s="28">
        <f t="shared" si="0"/>
        <v>290.40000000000009</v>
      </c>
      <c r="F11" s="29">
        <f t="shared" si="1"/>
        <v>1.1354667164248728</v>
      </c>
      <c r="G11" s="28">
        <f t="shared" si="2"/>
        <v>61.099999999999909</v>
      </c>
      <c r="H11" s="29">
        <f t="shared" si="3"/>
        <v>1.02574799831437</v>
      </c>
      <c r="I11" s="30" t="s">
        <v>4</v>
      </c>
      <c r="J11" s="12"/>
    </row>
    <row r="12" spans="1:10" s="10" customFormat="1" ht="33" x14ac:dyDescent="0.2">
      <c r="A12" s="31" t="s">
        <v>31</v>
      </c>
      <c r="B12" s="32">
        <v>2003.5</v>
      </c>
      <c r="C12" s="32">
        <v>2174.1</v>
      </c>
      <c r="D12" s="32">
        <v>2238.4</v>
      </c>
      <c r="E12" s="33">
        <f t="shared" si="0"/>
        <v>234.90000000000009</v>
      </c>
      <c r="F12" s="34">
        <f t="shared" si="1"/>
        <v>1.1172448215622661</v>
      </c>
      <c r="G12" s="33">
        <f t="shared" si="2"/>
        <v>64.300000000000182</v>
      </c>
      <c r="H12" s="34">
        <f t="shared" si="3"/>
        <v>1.0295754565107402</v>
      </c>
      <c r="I12" s="35"/>
      <c r="J12" s="14"/>
    </row>
    <row r="13" spans="1:10" ht="40.5" customHeight="1" x14ac:dyDescent="0.2">
      <c r="A13" s="24" t="s">
        <v>6</v>
      </c>
      <c r="B13" s="25">
        <v>204.4</v>
      </c>
      <c r="C13" s="25">
        <v>204.4</v>
      </c>
      <c r="D13" s="25">
        <v>181.1</v>
      </c>
      <c r="E13" s="28">
        <f t="shared" si="0"/>
        <v>-23.300000000000011</v>
      </c>
      <c r="F13" s="29">
        <f t="shared" si="1"/>
        <v>0.88600782778864962</v>
      </c>
      <c r="G13" s="28">
        <f t="shared" si="2"/>
        <v>-23.300000000000011</v>
      </c>
      <c r="H13" s="29">
        <f t="shared" si="3"/>
        <v>0.88600782778864962</v>
      </c>
      <c r="I13" s="30" t="s">
        <v>57</v>
      </c>
      <c r="J13" s="13"/>
    </row>
    <row r="14" spans="1:10" ht="31.5" customHeight="1" x14ac:dyDescent="0.2">
      <c r="A14" s="24" t="s">
        <v>7</v>
      </c>
      <c r="B14" s="36">
        <v>528.5</v>
      </c>
      <c r="C14" s="36">
        <v>528.5</v>
      </c>
      <c r="D14" s="36">
        <v>574.6</v>
      </c>
      <c r="E14" s="28">
        <f t="shared" si="0"/>
        <v>46.100000000000023</v>
      </c>
      <c r="F14" s="29">
        <f t="shared" si="1"/>
        <v>1.0872280037842952</v>
      </c>
      <c r="G14" s="28">
        <f t="shared" si="2"/>
        <v>46.100000000000023</v>
      </c>
      <c r="H14" s="29">
        <f t="shared" si="3"/>
        <v>1.0872280037842952</v>
      </c>
      <c r="I14" s="30" t="s">
        <v>4</v>
      </c>
      <c r="J14" s="12"/>
    </row>
    <row r="15" spans="1:10" ht="38.25" customHeight="1" x14ac:dyDescent="0.2">
      <c r="A15" s="24" t="s">
        <v>8</v>
      </c>
      <c r="B15" s="25">
        <v>0.9</v>
      </c>
      <c r="C15" s="25">
        <v>0.9</v>
      </c>
      <c r="D15" s="25">
        <v>1.3</v>
      </c>
      <c r="E15" s="28">
        <f t="shared" si="0"/>
        <v>0.4</v>
      </c>
      <c r="F15" s="29">
        <f t="shared" si="1"/>
        <v>1.4444444444444444</v>
      </c>
      <c r="G15" s="28">
        <f t="shared" si="2"/>
        <v>0.4</v>
      </c>
      <c r="H15" s="29">
        <f t="shared" si="3"/>
        <v>1.4444444444444444</v>
      </c>
      <c r="I15" s="30" t="s">
        <v>9</v>
      </c>
      <c r="J15" s="13"/>
    </row>
    <row r="16" spans="1:10" ht="28.5" customHeight="1" x14ac:dyDescent="0.2">
      <c r="A16" s="24" t="s">
        <v>10</v>
      </c>
      <c r="B16" s="25">
        <v>141.1</v>
      </c>
      <c r="C16" s="25">
        <v>141.1</v>
      </c>
      <c r="D16" s="25">
        <v>141.5</v>
      </c>
      <c r="E16" s="28">
        <f t="shared" si="0"/>
        <v>0.40000000000000568</v>
      </c>
      <c r="F16" s="29">
        <f t="shared" si="1"/>
        <v>1.0028348688873141</v>
      </c>
      <c r="G16" s="28">
        <f t="shared" si="2"/>
        <v>0.40000000000000568</v>
      </c>
      <c r="H16" s="29">
        <f t="shared" si="3"/>
        <v>1.0028348688873141</v>
      </c>
      <c r="I16" s="30"/>
      <c r="J16" s="12"/>
    </row>
    <row r="17" spans="1:10" ht="21.75" customHeight="1" x14ac:dyDescent="0.2">
      <c r="A17" s="24" t="s">
        <v>50</v>
      </c>
      <c r="B17" s="25">
        <v>0</v>
      </c>
      <c r="C17" s="25">
        <v>0</v>
      </c>
      <c r="D17" s="25">
        <v>-0.4</v>
      </c>
      <c r="E17" s="28">
        <f t="shared" si="0"/>
        <v>-0.4</v>
      </c>
      <c r="F17" s="29" t="s">
        <v>51</v>
      </c>
      <c r="G17" s="28">
        <f t="shared" si="2"/>
        <v>-0.4</v>
      </c>
      <c r="H17" s="29" t="s">
        <v>51</v>
      </c>
      <c r="I17" s="30"/>
      <c r="J17" s="12"/>
    </row>
    <row r="18" spans="1:10" s="4" customFormat="1" ht="20.25" x14ac:dyDescent="0.2">
      <c r="A18" s="20" t="s">
        <v>12</v>
      </c>
      <c r="B18" s="8">
        <f>SUM(B19:B25)</f>
        <v>569.19999999999993</v>
      </c>
      <c r="C18" s="8">
        <f>SUM(C19:C25)</f>
        <v>856.09999999999991</v>
      </c>
      <c r="D18" s="8">
        <f>SUM(D19:D25)</f>
        <v>1017.6999999999999</v>
      </c>
      <c r="E18" s="21">
        <f t="shared" si="0"/>
        <v>448.5</v>
      </c>
      <c r="F18" s="22">
        <f t="shared" si="1"/>
        <v>1.7879479971890373</v>
      </c>
      <c r="G18" s="21">
        <f t="shared" si="2"/>
        <v>161.60000000000002</v>
      </c>
      <c r="H18" s="22">
        <f t="shared" si="3"/>
        <v>1.1887629949772223</v>
      </c>
      <c r="I18" s="37"/>
      <c r="J18" s="15"/>
    </row>
    <row r="19" spans="1:10" ht="56.25" customHeight="1" x14ac:dyDescent="0.2">
      <c r="A19" s="38" t="s">
        <v>13</v>
      </c>
      <c r="B19" s="25">
        <v>361.8</v>
      </c>
      <c r="C19" s="25">
        <v>549.29999999999995</v>
      </c>
      <c r="D19" s="25">
        <v>690.9</v>
      </c>
      <c r="E19" s="28">
        <f t="shared" si="0"/>
        <v>329.09999999999997</v>
      </c>
      <c r="F19" s="29">
        <f t="shared" si="1"/>
        <v>1.9096185737976781</v>
      </c>
      <c r="G19" s="28">
        <f t="shared" si="2"/>
        <v>141.60000000000002</v>
      </c>
      <c r="H19" s="29">
        <f t="shared" si="3"/>
        <v>1.2577826324412891</v>
      </c>
      <c r="I19" s="30" t="s">
        <v>55</v>
      </c>
      <c r="J19" s="12"/>
    </row>
    <row r="20" spans="1:10" ht="23.25" customHeight="1" x14ac:dyDescent="0.2">
      <c r="A20" s="38" t="s">
        <v>14</v>
      </c>
      <c r="B20" s="25">
        <v>20.5</v>
      </c>
      <c r="C20" s="25">
        <v>20.5</v>
      </c>
      <c r="D20" s="25">
        <v>39.200000000000003</v>
      </c>
      <c r="E20" s="28">
        <f t="shared" si="0"/>
        <v>18.700000000000003</v>
      </c>
      <c r="F20" s="29">
        <f t="shared" si="1"/>
        <v>1.9121951219512197</v>
      </c>
      <c r="G20" s="28">
        <f t="shared" si="2"/>
        <v>18.700000000000003</v>
      </c>
      <c r="H20" s="29">
        <f t="shared" si="3"/>
        <v>1.9121951219512197</v>
      </c>
      <c r="I20" s="30" t="s">
        <v>4</v>
      </c>
      <c r="J20" s="13"/>
    </row>
    <row r="21" spans="1:10" ht="37.5" x14ac:dyDescent="0.2">
      <c r="A21" s="38" t="s">
        <v>53</v>
      </c>
      <c r="B21" s="25">
        <v>5.2</v>
      </c>
      <c r="C21" s="25">
        <v>8.3000000000000007</v>
      </c>
      <c r="D21" s="25">
        <v>11.8</v>
      </c>
      <c r="E21" s="28">
        <f t="shared" si="0"/>
        <v>6.6000000000000005</v>
      </c>
      <c r="F21" s="29">
        <f t="shared" si="1"/>
        <v>2.2692307692307692</v>
      </c>
      <c r="G21" s="28">
        <f t="shared" si="2"/>
        <v>3.5</v>
      </c>
      <c r="H21" s="29">
        <f t="shared" si="3"/>
        <v>1.4216867469879517</v>
      </c>
      <c r="I21" s="39" t="s">
        <v>54</v>
      </c>
    </row>
    <row r="22" spans="1:10" ht="37.5" x14ac:dyDescent="0.2">
      <c r="A22" s="38" t="s">
        <v>15</v>
      </c>
      <c r="B22" s="25">
        <v>154.9</v>
      </c>
      <c r="C22" s="25">
        <v>249.7</v>
      </c>
      <c r="D22" s="25">
        <v>237.1</v>
      </c>
      <c r="E22" s="28">
        <f t="shared" si="0"/>
        <v>82.199999999999989</v>
      </c>
      <c r="F22" s="29">
        <f t="shared" si="1"/>
        <v>1.5306649451258876</v>
      </c>
      <c r="G22" s="28">
        <f t="shared" si="2"/>
        <v>-12.599999999999994</v>
      </c>
      <c r="H22" s="29">
        <f t="shared" si="3"/>
        <v>0.94953944733680418</v>
      </c>
      <c r="I22" s="40" t="s">
        <v>16</v>
      </c>
    </row>
    <row r="23" spans="1:10" ht="20.25" x14ac:dyDescent="0.2">
      <c r="A23" s="38" t="s">
        <v>52</v>
      </c>
      <c r="B23" s="25">
        <v>0</v>
      </c>
      <c r="C23" s="25">
        <v>0.7</v>
      </c>
      <c r="D23" s="25">
        <v>0.3</v>
      </c>
      <c r="E23" s="28">
        <f t="shared" si="0"/>
        <v>0.3</v>
      </c>
      <c r="F23" s="29" t="s">
        <v>51</v>
      </c>
      <c r="G23" s="28">
        <f t="shared" si="2"/>
        <v>-0.39999999999999997</v>
      </c>
      <c r="H23" s="29" t="s">
        <v>51</v>
      </c>
      <c r="I23" s="40"/>
    </row>
    <row r="24" spans="1:10" ht="44.25" customHeight="1" x14ac:dyDescent="0.2">
      <c r="A24" s="38" t="s">
        <v>17</v>
      </c>
      <c r="B24" s="25">
        <v>26.5</v>
      </c>
      <c r="C24" s="25">
        <v>27.3</v>
      </c>
      <c r="D24" s="25">
        <v>37.5</v>
      </c>
      <c r="E24" s="28">
        <f t="shared" si="0"/>
        <v>11</v>
      </c>
      <c r="F24" s="29">
        <f t="shared" si="1"/>
        <v>1.4150943396226414</v>
      </c>
      <c r="G24" s="28">
        <f t="shared" si="2"/>
        <v>10.199999999999999</v>
      </c>
      <c r="H24" s="29">
        <f t="shared" si="3"/>
        <v>1.3736263736263736</v>
      </c>
      <c r="I24" s="40" t="s">
        <v>56</v>
      </c>
    </row>
    <row r="25" spans="1:10" ht="20.25" x14ac:dyDescent="0.2">
      <c r="A25" s="40" t="s">
        <v>18</v>
      </c>
      <c r="B25" s="36">
        <v>0.3</v>
      </c>
      <c r="C25" s="36">
        <v>0.3</v>
      </c>
      <c r="D25" s="36">
        <v>0.9</v>
      </c>
      <c r="E25" s="28">
        <f t="shared" si="0"/>
        <v>0.60000000000000009</v>
      </c>
      <c r="F25" s="29" t="s">
        <v>11</v>
      </c>
      <c r="G25" s="28">
        <f t="shared" si="2"/>
        <v>0.60000000000000009</v>
      </c>
      <c r="H25" s="29" t="s">
        <v>11</v>
      </c>
      <c r="I25" s="30"/>
      <c r="J25" s="12"/>
    </row>
    <row r="26" spans="1:10" s="4" customFormat="1" ht="20.25" x14ac:dyDescent="0.2">
      <c r="A26" s="41" t="s">
        <v>19</v>
      </c>
      <c r="B26" s="8">
        <f>SUM(B28:B35)</f>
        <v>8877.3000000000011</v>
      </c>
      <c r="C26" s="8">
        <f>SUM(C28:C35)</f>
        <v>11400.6</v>
      </c>
      <c r="D26" s="8">
        <f>SUM(D28:D35)</f>
        <v>11122.2</v>
      </c>
      <c r="E26" s="21">
        <f t="shared" si="0"/>
        <v>2244.8999999999996</v>
      </c>
      <c r="F26" s="22">
        <f t="shared" si="1"/>
        <v>1.2528809435301274</v>
      </c>
      <c r="G26" s="21">
        <f t="shared" si="2"/>
        <v>-278.39999999999964</v>
      </c>
      <c r="H26" s="22">
        <f t="shared" si="3"/>
        <v>0.97558023261933591</v>
      </c>
      <c r="I26" s="37"/>
      <c r="J26" s="15"/>
    </row>
    <row r="27" spans="1:10" s="4" customFormat="1" ht="20.25" customHeight="1" x14ac:dyDescent="0.2">
      <c r="A27" s="55" t="s">
        <v>43</v>
      </c>
      <c r="B27" s="56"/>
      <c r="C27" s="56"/>
      <c r="D27" s="56"/>
      <c r="E27" s="56"/>
      <c r="F27" s="56"/>
      <c r="G27" s="56"/>
      <c r="H27" s="56"/>
      <c r="I27" s="57"/>
      <c r="J27" s="15"/>
    </row>
    <row r="28" spans="1:10" ht="39" x14ac:dyDescent="0.2">
      <c r="A28" s="19" t="s">
        <v>20</v>
      </c>
      <c r="B28" s="25">
        <v>366</v>
      </c>
      <c r="C28" s="25">
        <v>1155.5</v>
      </c>
      <c r="D28" s="25">
        <v>1138.0999999999999</v>
      </c>
      <c r="E28" s="28">
        <f t="shared" si="0"/>
        <v>772.09999999999991</v>
      </c>
      <c r="F28" s="29">
        <f t="shared" si="1"/>
        <v>3.1095628415300545</v>
      </c>
      <c r="G28" s="28">
        <f t="shared" si="2"/>
        <v>-17.400000000000091</v>
      </c>
      <c r="H28" s="29">
        <f t="shared" si="3"/>
        <v>0.98494158372998697</v>
      </c>
      <c r="I28" s="44" t="s">
        <v>37</v>
      </c>
      <c r="J28" s="12"/>
    </row>
    <row r="29" spans="1:10" ht="39" x14ac:dyDescent="0.2">
      <c r="A29" s="19" t="s">
        <v>21</v>
      </c>
      <c r="B29" s="25">
        <v>3648.9</v>
      </c>
      <c r="C29" s="25">
        <v>4491.1000000000004</v>
      </c>
      <c r="D29" s="25">
        <v>4407.7</v>
      </c>
      <c r="E29" s="28">
        <f t="shared" si="0"/>
        <v>758.79999999999973</v>
      </c>
      <c r="F29" s="29">
        <f t="shared" si="1"/>
        <v>1.2079530817506645</v>
      </c>
      <c r="G29" s="28">
        <f t="shared" si="2"/>
        <v>-83.400000000000546</v>
      </c>
      <c r="H29" s="29">
        <f t="shared" si="3"/>
        <v>0.98142993921311028</v>
      </c>
      <c r="I29" s="45"/>
      <c r="J29" s="12"/>
    </row>
    <row r="30" spans="1:10" ht="39" x14ac:dyDescent="0.2">
      <c r="A30" s="19" t="s">
        <v>22</v>
      </c>
      <c r="B30" s="25">
        <v>4241.3999999999996</v>
      </c>
      <c r="C30" s="25">
        <v>4596.2</v>
      </c>
      <c r="D30" s="25">
        <v>4458.6000000000004</v>
      </c>
      <c r="E30" s="28">
        <f t="shared" si="0"/>
        <v>217.20000000000073</v>
      </c>
      <c r="F30" s="29">
        <f t="shared" si="1"/>
        <v>1.0512095062950915</v>
      </c>
      <c r="G30" s="28">
        <f t="shared" si="2"/>
        <v>-137.59999999999945</v>
      </c>
      <c r="H30" s="29">
        <f t="shared" si="3"/>
        <v>0.97006222531656594</v>
      </c>
      <c r="I30" s="45"/>
      <c r="J30" s="12"/>
    </row>
    <row r="31" spans="1:10" ht="20.25" x14ac:dyDescent="0.2">
      <c r="A31" s="19" t="s">
        <v>23</v>
      </c>
      <c r="B31" s="25">
        <v>617.1</v>
      </c>
      <c r="C31" s="25">
        <v>1049.5</v>
      </c>
      <c r="D31" s="25">
        <v>1010.2</v>
      </c>
      <c r="E31" s="28">
        <f t="shared" si="0"/>
        <v>393.1</v>
      </c>
      <c r="F31" s="29">
        <f t="shared" si="1"/>
        <v>1.6370118295251985</v>
      </c>
      <c r="G31" s="28">
        <f t="shared" si="2"/>
        <v>-39.299999999999955</v>
      </c>
      <c r="H31" s="29">
        <f t="shared" si="3"/>
        <v>0.96255359695092901</v>
      </c>
      <c r="I31" s="46"/>
      <c r="J31" s="12"/>
    </row>
    <row r="32" spans="1:10" ht="39" x14ac:dyDescent="0.2">
      <c r="A32" s="19" t="s">
        <v>24</v>
      </c>
      <c r="B32" s="25">
        <v>0.7</v>
      </c>
      <c r="C32" s="25">
        <v>105.1</v>
      </c>
      <c r="D32" s="25">
        <v>105</v>
      </c>
      <c r="E32" s="28">
        <f t="shared" si="0"/>
        <v>104.3</v>
      </c>
      <c r="F32" s="29">
        <f t="shared" si="1"/>
        <v>150</v>
      </c>
      <c r="G32" s="28">
        <f t="shared" si="2"/>
        <v>-9.9999999999994316E-2</v>
      </c>
      <c r="H32" s="29">
        <f t="shared" si="3"/>
        <v>0.99904852521408183</v>
      </c>
      <c r="I32" s="30" t="s">
        <v>36</v>
      </c>
      <c r="J32" s="12"/>
    </row>
    <row r="33" spans="1:10" ht="121.5" customHeight="1" x14ac:dyDescent="0.2">
      <c r="A33" s="19" t="s">
        <v>25</v>
      </c>
      <c r="B33" s="25">
        <v>3.2</v>
      </c>
      <c r="C33" s="25">
        <v>3.2</v>
      </c>
      <c r="D33" s="25">
        <v>2.8</v>
      </c>
      <c r="E33" s="28">
        <f t="shared" si="0"/>
        <v>-0.40000000000000036</v>
      </c>
      <c r="F33" s="29">
        <f t="shared" si="1"/>
        <v>0.87499999999999989</v>
      </c>
      <c r="G33" s="28">
        <f t="shared" si="2"/>
        <v>-0.40000000000000036</v>
      </c>
      <c r="H33" s="29">
        <f t="shared" si="3"/>
        <v>0.87499999999999989</v>
      </c>
      <c r="I33" s="30" t="s">
        <v>35</v>
      </c>
      <c r="J33" s="12"/>
    </row>
    <row r="34" spans="1:10" ht="117" customHeight="1" x14ac:dyDescent="0.2">
      <c r="A34" s="19" t="s">
        <v>34</v>
      </c>
      <c r="B34" s="25">
        <v>0</v>
      </c>
      <c r="C34" s="25">
        <v>0</v>
      </c>
      <c r="D34" s="25">
        <v>0.2</v>
      </c>
      <c r="E34" s="28">
        <f t="shared" si="0"/>
        <v>0.2</v>
      </c>
      <c r="F34" s="29" t="s">
        <v>11</v>
      </c>
      <c r="G34" s="28">
        <f t="shared" si="2"/>
        <v>0.2</v>
      </c>
      <c r="H34" s="29" t="s">
        <v>11</v>
      </c>
      <c r="I34" s="30"/>
      <c r="J34" s="12"/>
    </row>
    <row r="35" spans="1:10" ht="63.75" customHeight="1" x14ac:dyDescent="0.2">
      <c r="A35" s="19" t="s">
        <v>33</v>
      </c>
      <c r="B35" s="25">
        <v>0</v>
      </c>
      <c r="C35" s="25">
        <v>0</v>
      </c>
      <c r="D35" s="25">
        <v>-0.4</v>
      </c>
      <c r="E35" s="28">
        <f t="shared" si="0"/>
        <v>-0.4</v>
      </c>
      <c r="F35" s="29" t="s">
        <v>11</v>
      </c>
      <c r="G35" s="28">
        <f t="shared" si="2"/>
        <v>-0.4</v>
      </c>
      <c r="H35" s="29" t="s">
        <v>11</v>
      </c>
      <c r="I35" s="30"/>
      <c r="J35" s="12"/>
    </row>
    <row r="36" spans="1:10" s="5" customFormat="1" ht="30" customHeight="1" x14ac:dyDescent="0.2">
      <c r="A36" s="42" t="s">
        <v>44</v>
      </c>
      <c r="B36" s="43">
        <f>SUM(B6,B26)</f>
        <v>15132.900000000001</v>
      </c>
      <c r="C36" s="43">
        <f>SUM(C6,C26)</f>
        <v>18243.400000000001</v>
      </c>
      <c r="D36" s="43">
        <f>SUM(D6,D26)</f>
        <v>18231</v>
      </c>
      <c r="E36" s="21">
        <f t="shared" si="0"/>
        <v>3098.0999999999985</v>
      </c>
      <c r="F36" s="22">
        <f t="shared" si="1"/>
        <v>1.2047261265190412</v>
      </c>
      <c r="G36" s="21">
        <f t="shared" si="2"/>
        <v>-12.400000000001455</v>
      </c>
      <c r="H36" s="22">
        <f t="shared" si="3"/>
        <v>0.99932030213666301</v>
      </c>
      <c r="I36" s="37"/>
      <c r="J36" s="15"/>
    </row>
    <row r="37" spans="1:10" x14ac:dyDescent="0.2">
      <c r="D37" s="7"/>
    </row>
    <row r="38" spans="1:10" x14ac:dyDescent="0.2">
      <c r="D38" s="7"/>
    </row>
    <row r="39" spans="1:10" x14ac:dyDescent="0.2">
      <c r="D39" s="7"/>
    </row>
    <row r="40" spans="1:10" x14ac:dyDescent="0.2">
      <c r="D40" s="7"/>
    </row>
    <row r="41" spans="1:10" x14ac:dyDescent="0.2">
      <c r="D41" s="7"/>
    </row>
  </sheetData>
  <mergeCells count="10">
    <mergeCell ref="I28:I31"/>
    <mergeCell ref="A1:I1"/>
    <mergeCell ref="A2:I2"/>
    <mergeCell ref="A3:A4"/>
    <mergeCell ref="B3:B4"/>
    <mergeCell ref="C3:C4"/>
    <mergeCell ref="D3:D4"/>
    <mergeCell ref="E3:I3"/>
    <mergeCell ref="A7:I7"/>
    <mergeCell ref="A27:I27"/>
  </mergeCells>
  <pageMargins left="0.55118110236220474" right="0.39370078740157483" top="0.82" bottom="0.65" header="0.15748031496062992" footer="0"/>
  <pageSetup paperSize="9" scale="57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01.01.2021 исполнение доход</vt:lpstr>
      <vt:lpstr>'01.01.2021 исполнение доход'!Заголовки_для_печати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2022-04-04T04:39:06Z</cp:lastPrinted>
  <dcterms:created xsi:type="dcterms:W3CDTF">2020-06-22T07:43:24Z</dcterms:created>
  <dcterms:modified xsi:type="dcterms:W3CDTF">2022-05-17T12:08:11Z</dcterms:modified>
</cp:coreProperties>
</file>